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cf3d1c85e140f9/Documents/Accounts/2021-22/Precept ^0 Budgets/"/>
    </mc:Choice>
  </mc:AlternateContent>
  <xr:revisionPtr revIDLastSave="0" documentId="8_{1807FB75-C886-4D2E-9B56-F2F9ECC20737}" xr6:coauthVersionLast="46" xr6:coauthVersionMax="46" xr10:uidLastSave="{00000000-0000-0000-0000-000000000000}"/>
  <bookViews>
    <workbookView xWindow="-110" yWindow="-110" windowWidth="19420" windowHeight="10420" xr2:uid="{55B05E65-4052-40D9-A908-1572BBE629DC}"/>
  </bookViews>
  <sheets>
    <sheet name="Agreed Budgets 2021-2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0" i="1" l="1"/>
  <c r="H90" i="1" s="1"/>
  <c r="E90" i="1"/>
  <c r="F90" i="1" s="1"/>
  <c r="D90" i="1"/>
  <c r="C90" i="1"/>
  <c r="H89" i="1"/>
  <c r="F89" i="1"/>
  <c r="H88" i="1"/>
  <c r="F88" i="1"/>
  <c r="H87" i="1"/>
  <c r="F87" i="1"/>
  <c r="H86" i="1"/>
  <c r="H85" i="1"/>
  <c r="F85" i="1"/>
  <c r="H84" i="1"/>
  <c r="F84" i="1"/>
  <c r="H83" i="1"/>
  <c r="F83" i="1"/>
  <c r="H82" i="1"/>
  <c r="F82" i="1"/>
  <c r="H81" i="1"/>
  <c r="F81" i="1"/>
  <c r="H80" i="1"/>
  <c r="E80" i="1"/>
  <c r="F80" i="1" s="1"/>
  <c r="H79" i="1"/>
  <c r="F79" i="1"/>
  <c r="H78" i="1"/>
  <c r="G78" i="1"/>
  <c r="F78" i="1"/>
  <c r="E78" i="1"/>
  <c r="D78" i="1"/>
  <c r="C78" i="1"/>
  <c r="H77" i="1"/>
  <c r="F77" i="1"/>
  <c r="H76" i="1"/>
  <c r="F76" i="1"/>
  <c r="H75" i="1"/>
  <c r="F75" i="1"/>
  <c r="H74" i="1"/>
  <c r="F74" i="1"/>
  <c r="H73" i="1"/>
  <c r="F73" i="1"/>
  <c r="H72" i="1"/>
  <c r="G72" i="1"/>
  <c r="F72" i="1"/>
  <c r="E72" i="1"/>
  <c r="D72" i="1"/>
  <c r="C72" i="1"/>
  <c r="H71" i="1"/>
  <c r="F71" i="1"/>
  <c r="H70" i="1"/>
  <c r="H69" i="1"/>
  <c r="F69" i="1"/>
  <c r="H68" i="1"/>
  <c r="F68" i="1"/>
  <c r="H67" i="1"/>
  <c r="F67" i="1"/>
  <c r="H66" i="1"/>
  <c r="F66" i="1"/>
  <c r="H65" i="1"/>
  <c r="F65" i="1"/>
  <c r="H64" i="1"/>
  <c r="F64" i="1"/>
  <c r="H63" i="1"/>
  <c r="F63" i="1"/>
  <c r="H62" i="1"/>
  <c r="F62" i="1"/>
  <c r="H61" i="1"/>
  <c r="G61" i="1"/>
  <c r="E61" i="1"/>
  <c r="D61" i="1"/>
  <c r="F61" i="1" s="1"/>
  <c r="C61" i="1"/>
  <c r="H60" i="1"/>
  <c r="F60" i="1"/>
  <c r="H59" i="1"/>
  <c r="F59" i="1"/>
  <c r="H58" i="1"/>
  <c r="F58" i="1"/>
  <c r="H57" i="1"/>
  <c r="F57" i="1"/>
  <c r="H56" i="1"/>
  <c r="F56" i="1"/>
  <c r="H55" i="1"/>
  <c r="F55" i="1"/>
  <c r="H54" i="1"/>
  <c r="F54" i="1"/>
  <c r="H53" i="1"/>
  <c r="F53" i="1"/>
  <c r="H52" i="1"/>
  <c r="F52" i="1"/>
  <c r="H51" i="1"/>
  <c r="F51" i="1"/>
  <c r="H50" i="1"/>
  <c r="F50" i="1"/>
  <c r="H49" i="1"/>
  <c r="F49" i="1"/>
  <c r="H48" i="1"/>
  <c r="F48" i="1"/>
  <c r="H47" i="1"/>
  <c r="F47" i="1"/>
  <c r="H46" i="1"/>
  <c r="F46" i="1"/>
  <c r="G45" i="1"/>
  <c r="E45" i="1"/>
  <c r="D45" i="1"/>
  <c r="C45" i="1"/>
  <c r="H44" i="1"/>
  <c r="F44" i="1"/>
  <c r="H43" i="1"/>
  <c r="F43" i="1"/>
  <c r="H42" i="1"/>
  <c r="H45" i="1" s="1"/>
  <c r="D41" i="1"/>
  <c r="C41" i="1"/>
  <c r="H40" i="1"/>
  <c r="F40" i="1"/>
  <c r="H39" i="1"/>
  <c r="H38" i="1"/>
  <c r="F38" i="1"/>
  <c r="H37" i="1"/>
  <c r="F37" i="1"/>
  <c r="H36" i="1"/>
  <c r="F36" i="1"/>
  <c r="F35" i="1"/>
  <c r="E35" i="1"/>
  <c r="E41" i="1" s="1"/>
  <c r="F41" i="1" s="1"/>
  <c r="H34" i="1"/>
  <c r="F34" i="1"/>
  <c r="G33" i="1"/>
  <c r="H33" i="1" s="1"/>
  <c r="E33" i="1"/>
  <c r="E91" i="1" s="1"/>
  <c r="F91" i="1" s="1"/>
  <c r="D33" i="1"/>
  <c r="C33" i="1"/>
  <c r="H32" i="1"/>
  <c r="F32" i="1"/>
  <c r="H31" i="1"/>
  <c r="F31" i="1"/>
  <c r="H30" i="1"/>
  <c r="F30" i="1"/>
  <c r="H29" i="1"/>
  <c r="G29" i="1"/>
  <c r="G91" i="1" s="1"/>
  <c r="E29" i="1"/>
  <c r="D29" i="1"/>
  <c r="D91" i="1" s="1"/>
  <c r="C29" i="1"/>
  <c r="C91" i="1" s="1"/>
  <c r="H28" i="1"/>
  <c r="F28" i="1"/>
  <c r="H27" i="1"/>
  <c r="F27" i="1"/>
  <c r="F29" i="1" s="1"/>
  <c r="H21" i="1"/>
  <c r="G21" i="1"/>
  <c r="E21" i="1"/>
  <c r="D21" i="1"/>
  <c r="C21" i="1"/>
  <c r="H20" i="1"/>
  <c r="F19" i="1"/>
  <c r="H18" i="1"/>
  <c r="H17" i="1"/>
  <c r="H16" i="1"/>
  <c r="G15" i="1"/>
  <c r="E15" i="1"/>
  <c r="F15" i="1" s="1"/>
  <c r="D15" i="1"/>
  <c r="C15" i="1"/>
  <c r="H14" i="1"/>
  <c r="H15" i="1" s="1"/>
  <c r="F14" i="1"/>
  <c r="G13" i="1"/>
  <c r="E13" i="1"/>
  <c r="F13" i="1" s="1"/>
  <c r="D13" i="1"/>
  <c r="C13" i="1"/>
  <c r="H12" i="1"/>
  <c r="F12" i="1"/>
  <c r="H11" i="1"/>
  <c r="F11" i="1"/>
  <c r="H10" i="1"/>
  <c r="F10" i="1"/>
  <c r="H9" i="1"/>
  <c r="F9" i="1"/>
  <c r="H8" i="1"/>
  <c r="H13" i="1" s="1"/>
  <c r="F8" i="1"/>
  <c r="H7" i="1"/>
  <c r="G7" i="1"/>
  <c r="G22" i="1" s="1"/>
  <c r="E7" i="1"/>
  <c r="F7" i="1" s="1"/>
  <c r="D7" i="1"/>
  <c r="D22" i="1" s="1"/>
  <c r="C7" i="1"/>
  <c r="C22" i="1" s="1"/>
  <c r="H6" i="1"/>
  <c r="F6" i="1"/>
  <c r="H22" i="1" l="1"/>
  <c r="H91" i="1"/>
  <c r="E22" i="1"/>
  <c r="F22" i="1" s="1"/>
  <c r="G35" i="1"/>
  <c r="F33" i="1"/>
  <c r="G41" i="1" l="1"/>
  <c r="H41" i="1" s="1"/>
  <c r="H35" i="1"/>
</calcChain>
</file>

<file path=xl/sharedStrings.xml><?xml version="1.0" encoding="utf-8"?>
<sst xmlns="http://schemas.openxmlformats.org/spreadsheetml/2006/main" count="126" uniqueCount="97">
  <si>
    <t>WERRINGTON PARISH COUNCIL BUDGET AND+I79+A1:I19+A1:K20+A1:K21+A1:J2+A1:I91</t>
  </si>
  <si>
    <t>RECEIPTS</t>
  </si>
  <si>
    <t>2019-20</t>
  </si>
  <si>
    <t>2020-21 Budget</t>
  </si>
  <si>
    <t>2020-21 Forecast Income</t>
  </si>
  <si>
    <t>% of Budget Received</t>
  </si>
  <si>
    <t>2021-22 Proposed Budget</t>
  </si>
  <si>
    <t>+/- Difference from 2020-21</t>
  </si>
  <si>
    <t>COST CENTRE</t>
  </si>
  <si>
    <t>COST CODE</t>
  </si>
  <si>
    <t>Actual</t>
  </si>
  <si>
    <t>Comments</t>
  </si>
  <si>
    <t>Allotments</t>
  </si>
  <si>
    <t>Allotment Rent</t>
  </si>
  <si>
    <t>Increase of £2pa as per report in 2016/17</t>
  </si>
  <si>
    <t>SUB TOTAL</t>
  </si>
  <si>
    <t>Other Income</t>
  </si>
  <si>
    <t>Precept</t>
  </si>
  <si>
    <t>Interest</t>
  </si>
  <si>
    <t>VAT Refund</t>
  </si>
  <si>
    <t>Will be approx £4k but budgets are exclusive of VAT</t>
  </si>
  <si>
    <t>Other Rents</t>
  </si>
  <si>
    <t>Bowling Club</t>
  </si>
  <si>
    <t>SMDC Lengthsman Contribution</t>
  </si>
  <si>
    <t>Covid-19 Response</t>
  </si>
  <si>
    <t>Werrington Power Fund Donations</t>
  </si>
  <si>
    <t>Malthouse Sports Ground</t>
  </si>
  <si>
    <t>Car Boot Sale Rent</t>
  </si>
  <si>
    <t>Pitch Hire</t>
  </si>
  <si>
    <t xml:space="preserve">Other Hire </t>
  </si>
  <si>
    <t>Cleaning Recharges</t>
  </si>
  <si>
    <t>Grants</t>
  </si>
  <si>
    <t>TOTAL RECEIPTS</t>
  </si>
  <si>
    <t>PAYMENTS</t>
  </si>
  <si>
    <t>2020-21 Forecast Spend</t>
  </si>
  <si>
    <t>% of Budget Spent</t>
  </si>
  <si>
    <t>Allotments Lease &amp; Maintenance</t>
  </si>
  <si>
    <t>Utilities</t>
  </si>
  <si>
    <t>Chairman's Allowance</t>
  </si>
  <si>
    <t>Refreshments</t>
  </si>
  <si>
    <t>Flowers, Cards &amp; Gifts</t>
  </si>
  <si>
    <t>Miscellaneous</t>
  </si>
  <si>
    <t>Printing</t>
  </si>
  <si>
    <t>Werrington Power Fund Grants</t>
  </si>
  <si>
    <t>Werrington Power Fund Charity Donations</t>
  </si>
  <si>
    <t>Expenses</t>
  </si>
  <si>
    <t>Personal Protective Equipment</t>
  </si>
  <si>
    <t>Celebration Event</t>
  </si>
  <si>
    <t>Village Hall Car Park Refurbishment</t>
  </si>
  <si>
    <t>Small Grants Scheme</t>
  </si>
  <si>
    <t>VE Day Celebrations</t>
  </si>
  <si>
    <t>Office &amp; Administration</t>
  </si>
  <si>
    <t>Mobile Phone</t>
  </si>
  <si>
    <t>Room Hire</t>
  </si>
  <si>
    <t>Advertising</t>
  </si>
  <si>
    <t>IT Equipment &amp; Software</t>
  </si>
  <si>
    <t>Insurance</t>
  </si>
  <si>
    <t>assumed increase as sports ground assets included</t>
  </si>
  <si>
    <t>Consumables &amp; Postage</t>
  </si>
  <si>
    <t>Subscriptions</t>
  </si>
  <si>
    <t>Audit &amp; Year End Fees</t>
  </si>
  <si>
    <t>Website &amp; Social Media</t>
  </si>
  <si>
    <t>Books &amp; Research Materials</t>
  </si>
  <si>
    <t>Consultation Exercises</t>
  </si>
  <si>
    <t>Legal Fees</t>
  </si>
  <si>
    <t>Training</t>
  </si>
  <si>
    <t>PWLB Loan Repayments</t>
  </si>
  <si>
    <t>Parish Upkeep</t>
  </si>
  <si>
    <t>Lengthsman</t>
  </si>
  <si>
    <t>Grounds Maintenance</t>
  </si>
  <si>
    <t>Street Lighting</t>
  </si>
  <si>
    <t>Previous years included allotments</t>
  </si>
  <si>
    <t>Maintenance of Park Equipment</t>
  </si>
  <si>
    <t>Safety Inspections</t>
  </si>
  <si>
    <t>Safety Work to Trees/Shrubs</t>
  </si>
  <si>
    <t>Planting</t>
  </si>
  <si>
    <t>VE Day Celebrations budget moved to Planting</t>
  </si>
  <si>
    <t>Christmas Celebration &amp; Sundries</t>
  </si>
  <si>
    <t>Staffing</t>
  </si>
  <si>
    <t>Salaries</t>
  </si>
  <si>
    <t>Payroll Services</t>
  </si>
  <si>
    <t>Travel &amp; Expenses</t>
  </si>
  <si>
    <t>Pension Contributions</t>
  </si>
  <si>
    <t>PAYE/NI</t>
  </si>
  <si>
    <t>Business Rates</t>
  </si>
  <si>
    <t xml:space="preserve">Business rates have been reassessed </t>
  </si>
  <si>
    <t>2020/21 includes cost of new gate and fencing</t>
  </si>
  <si>
    <t>Inspections &amp; Safety Checks</t>
  </si>
  <si>
    <t>Equipment &amp; Supplies</t>
  </si>
  <si>
    <t>Utilities &amp; Waste Collection</t>
  </si>
  <si>
    <t>Drainage Works</t>
  </si>
  <si>
    <t>moved to earmarked reserves</t>
  </si>
  <si>
    <t>Building Maintenance</t>
  </si>
  <si>
    <t>Signage</t>
  </si>
  <si>
    <t>Tree Maintenance</t>
  </si>
  <si>
    <t>Cleaning &amp; Sanitising</t>
  </si>
  <si>
    <t>TOTAL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</si>
</sst>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23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6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4" xfId="0" quotePrefix="1" applyFont="1" applyBorder="1" applyAlignment="1">
      <alignment horizontal="center" wrapText="1"/>
    </xf>
    <xf numFmtId="0" fontId="5" fillId="0" borderId="1" xfId="0" applyFont="1" applyBorder="1"/>
    <xf numFmtId="0" fontId="7" fillId="0" borderId="5" xfId="3" applyFont="1" applyBorder="1"/>
    <xf numFmtId="0" fontId="7" fillId="0" borderId="6" xfId="3" applyFont="1" applyBorder="1"/>
    <xf numFmtId="0" fontId="8" fillId="0" borderId="7" xfId="3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/>
    <xf numFmtId="0" fontId="9" fillId="0" borderId="11" xfId="3" applyFont="1" applyBorder="1"/>
    <xf numFmtId="0" fontId="8" fillId="0" borderId="12" xfId="3" applyFont="1" applyBorder="1"/>
    <xf numFmtId="164" fontId="8" fillId="0" borderId="12" xfId="1" applyNumberFormat="1" applyFont="1" applyFill="1" applyBorder="1" applyProtection="1"/>
    <xf numFmtId="164" fontId="5" fillId="0" borderId="13" xfId="1" applyNumberFormat="1" applyFont="1" applyBorder="1"/>
    <xf numFmtId="9" fontId="5" fillId="0" borderId="13" xfId="2" applyFont="1" applyBorder="1"/>
    <xf numFmtId="0" fontId="5" fillId="0" borderId="13" xfId="0" applyFont="1" applyBorder="1"/>
    <xf numFmtId="0" fontId="7" fillId="2" borderId="13" xfId="3" applyFont="1" applyFill="1" applyBorder="1"/>
    <xf numFmtId="0" fontId="8" fillId="2" borderId="14" xfId="3" applyFont="1" applyFill="1" applyBorder="1"/>
    <xf numFmtId="164" fontId="7" fillId="2" borderId="14" xfId="1" applyNumberFormat="1" applyFont="1" applyFill="1" applyBorder="1" applyProtection="1"/>
    <xf numFmtId="164" fontId="10" fillId="2" borderId="13" xfId="1" applyNumberFormat="1" applyFont="1" applyFill="1" applyBorder="1"/>
    <xf numFmtId="9" fontId="10" fillId="2" borderId="13" xfId="2" applyFont="1" applyFill="1" applyBorder="1"/>
    <xf numFmtId="0" fontId="5" fillId="2" borderId="13" xfId="0" applyFont="1" applyFill="1" applyBorder="1"/>
    <xf numFmtId="0" fontId="9" fillId="0" borderId="13" xfId="3" applyFont="1" applyBorder="1"/>
    <xf numFmtId="0" fontId="8" fillId="0" borderId="14" xfId="3" applyFont="1" applyBorder="1"/>
    <xf numFmtId="164" fontId="8" fillId="0" borderId="14" xfId="1" applyNumberFormat="1" applyFont="1" applyFill="1" applyBorder="1" applyProtection="1"/>
    <xf numFmtId="0" fontId="8" fillId="0" borderId="13" xfId="3" applyFont="1" applyBorder="1"/>
    <xf numFmtId="0" fontId="7" fillId="3" borderId="13" xfId="3" applyFont="1" applyFill="1" applyBorder="1"/>
    <xf numFmtId="0" fontId="8" fillId="3" borderId="14" xfId="3" applyFont="1" applyFill="1" applyBorder="1"/>
    <xf numFmtId="164" fontId="7" fillId="3" borderId="14" xfId="1" applyNumberFormat="1" applyFont="1" applyFill="1" applyBorder="1" applyProtection="1"/>
    <xf numFmtId="10" fontId="7" fillId="3" borderId="14" xfId="1" applyNumberFormat="1" applyFont="1" applyFill="1" applyBorder="1" applyProtection="1"/>
    <xf numFmtId="0" fontId="5" fillId="3" borderId="13" xfId="0" applyFont="1" applyFill="1" applyBorder="1"/>
    <xf numFmtId="164" fontId="5" fillId="0" borderId="13" xfId="1" applyNumberFormat="1" applyFont="1" applyFill="1" applyBorder="1"/>
    <xf numFmtId="164" fontId="5" fillId="0" borderId="14" xfId="1" applyNumberFormat="1" applyFont="1" applyBorder="1"/>
    <xf numFmtId="9" fontId="5" fillId="0" borderId="14" xfId="2" applyFont="1" applyBorder="1"/>
    <xf numFmtId="0" fontId="2" fillId="2" borderId="13" xfId="0" applyFont="1" applyFill="1" applyBorder="1"/>
    <xf numFmtId="0" fontId="0" fillId="2" borderId="13" xfId="0" applyFill="1" applyBorder="1"/>
    <xf numFmtId="0" fontId="5" fillId="0" borderId="0" xfId="0" applyFont="1"/>
    <xf numFmtId="0" fontId="7" fillId="0" borderId="15" xfId="3" applyFont="1" applyBorder="1"/>
    <xf numFmtId="0" fontId="9" fillId="0" borderId="16" xfId="3" applyFont="1" applyBorder="1"/>
    <xf numFmtId="164" fontId="8" fillId="0" borderId="12" xfId="1" applyNumberFormat="1" applyFont="1" applyFill="1" applyBorder="1" applyAlignment="1"/>
    <xf numFmtId="0" fontId="7" fillId="2" borderId="17" xfId="3" applyFont="1" applyFill="1" applyBorder="1"/>
    <xf numFmtId="164" fontId="7" fillId="2" borderId="14" xfId="1" applyNumberFormat="1" applyFont="1" applyFill="1" applyBorder="1" applyAlignment="1"/>
    <xf numFmtId="0" fontId="9" fillId="0" borderId="17" xfId="3" applyFont="1" applyBorder="1"/>
    <xf numFmtId="164" fontId="8" fillId="0" borderId="14" xfId="1" applyNumberFormat="1" applyFont="1" applyFill="1" applyBorder="1" applyAlignment="1"/>
    <xf numFmtId="0" fontId="8" fillId="0" borderId="17" xfId="3" applyFont="1" applyBorder="1"/>
    <xf numFmtId="9" fontId="5" fillId="0" borderId="13" xfId="2" applyFont="1" applyFill="1" applyBorder="1"/>
    <xf numFmtId="0" fontId="7" fillId="0" borderId="17" xfId="3" applyFont="1" applyBorder="1"/>
    <xf numFmtId="0" fontId="7" fillId="3" borderId="17" xfId="3" applyFont="1" applyFill="1" applyBorder="1"/>
    <xf numFmtId="164" fontId="7" fillId="3" borderId="14" xfId="1" applyNumberFormat="1" applyFont="1" applyFill="1" applyBorder="1" applyAlignment="1"/>
    <xf numFmtId="9" fontId="8" fillId="0" borderId="14" xfId="1" applyNumberFormat="1" applyFont="1" applyFill="1" applyBorder="1" applyAlignment="1"/>
    <xf numFmtId="0" fontId="8" fillId="0" borderId="17" xfId="3" applyFont="1" applyBorder="1" applyAlignment="1">
      <alignment wrapText="1"/>
    </xf>
    <xf numFmtId="0" fontId="8" fillId="0" borderId="14" xfId="3" applyFont="1" applyBorder="1" applyAlignment="1">
      <alignment wrapText="1"/>
    </xf>
    <xf numFmtId="164" fontId="8" fillId="0" borderId="14" xfId="1" applyNumberFormat="1" applyFont="1" applyFill="1" applyBorder="1" applyAlignment="1">
      <alignment wrapText="1"/>
    </xf>
    <xf numFmtId="0" fontId="11" fillId="0" borderId="13" xfId="3" applyFont="1" applyBorder="1" applyAlignment="1">
      <alignment wrapText="1"/>
    </xf>
    <xf numFmtId="0" fontId="8" fillId="0" borderId="13" xfId="3" applyFont="1" applyBorder="1" applyAlignment="1">
      <alignment wrapText="1"/>
    </xf>
    <xf numFmtId="0" fontId="7" fillId="2" borderId="13" xfId="3" applyFont="1" applyFill="1" applyBorder="1" applyAlignment="1">
      <alignment wrapText="1"/>
    </xf>
    <xf numFmtId="0" fontId="8" fillId="2" borderId="14" xfId="3" applyFont="1" applyFill="1" applyBorder="1" applyAlignment="1">
      <alignment wrapText="1"/>
    </xf>
    <xf numFmtId="164" fontId="7" fillId="2" borderId="14" xfId="1" applyNumberFormat="1" applyFont="1" applyFill="1" applyBorder="1" applyAlignment="1">
      <alignment wrapText="1"/>
    </xf>
    <xf numFmtId="0" fontId="9" fillId="0" borderId="13" xfId="3" applyFont="1" applyBorder="1" applyAlignment="1">
      <alignment wrapText="1"/>
    </xf>
    <xf numFmtId="164" fontId="8" fillId="0" borderId="13" xfId="1" applyNumberFormat="1" applyFont="1" applyFill="1" applyBorder="1" applyAlignment="1">
      <alignment wrapText="1"/>
    </xf>
    <xf numFmtId="0" fontId="8" fillId="2" borderId="13" xfId="3" applyFont="1" applyFill="1" applyBorder="1" applyAlignment="1">
      <alignment wrapText="1"/>
    </xf>
    <xf numFmtId="164" fontId="7" fillId="2" borderId="13" xfId="1" applyNumberFormat="1" applyFont="1" applyFill="1" applyBorder="1" applyAlignment="1">
      <alignment wrapText="1"/>
    </xf>
  </cellXfs>
  <cellStyles count="4">
    <cellStyle name="Comma" xfId="1" builtinId="3"/>
    <cellStyle name="Normal" xfId="0" builtinId="0"/>
    <cellStyle name="Normal 2" xfId="3" xr:uid="{2C4FCE0D-5CAB-4E58-B23D-D1F50B06072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1-22%20Proposed%20budgets%20and%20prec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"/>
      <sheetName val="Precept Scenarios"/>
      <sheetName val="Recommendation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D3BB-3327-4823-8FA0-A2170BFECDF3}">
  <dimension ref="A1:I91"/>
  <sheetViews>
    <sheetView tabSelected="1" topLeftCell="A71" workbookViewId="0">
      <selection activeCell="B6" sqref="B6"/>
    </sheetView>
  </sheetViews>
  <sheetFormatPr defaultRowHeight="14.5" x14ac:dyDescent="0.35"/>
  <cols>
    <col min="1" max="1" width="23" customWidth="1"/>
    <col min="2" max="2" width="35.36328125" customWidth="1"/>
    <col min="3" max="4" width="12.1796875" customWidth="1"/>
    <col min="5" max="5" width="13.1796875" customWidth="1"/>
    <col min="6" max="6" width="10.90625" customWidth="1"/>
    <col min="7" max="7" width="15.36328125" customWidth="1"/>
    <col min="8" max="8" width="12.36328125" customWidth="1"/>
    <col min="9" max="9" width="44.6328125" customWidth="1"/>
  </cols>
  <sheetData>
    <row r="1" spans="1:9" ht="21" x14ac:dyDescent="0.5">
      <c r="A1" s="1" t="s">
        <v>0</v>
      </c>
    </row>
    <row r="3" spans="1:9" ht="15" thickBot="1" x14ac:dyDescent="0.4">
      <c r="A3" s="2" t="s">
        <v>1</v>
      </c>
    </row>
    <row r="4" spans="1:9" ht="15" thickBot="1" x14ac:dyDescent="0.4">
      <c r="C4" s="3" t="s">
        <v>2</v>
      </c>
      <c r="D4" s="4" t="s">
        <v>3</v>
      </c>
      <c r="E4" s="5" t="s">
        <v>4</v>
      </c>
      <c r="F4" s="6" t="s">
        <v>5</v>
      </c>
      <c r="G4" s="4" t="s">
        <v>6</v>
      </c>
      <c r="H4" s="7" t="s">
        <v>7</v>
      </c>
      <c r="I4" s="8"/>
    </row>
    <row r="5" spans="1:9" ht="15" thickBot="1" x14ac:dyDescent="0.4">
      <c r="A5" s="9" t="s">
        <v>8</v>
      </c>
      <c r="B5" s="10" t="s">
        <v>9</v>
      </c>
      <c r="C5" s="11" t="s">
        <v>10</v>
      </c>
      <c r="D5" s="12"/>
      <c r="E5" s="13"/>
      <c r="F5" s="14"/>
      <c r="G5" s="12"/>
      <c r="H5" s="14"/>
      <c r="I5" s="15" t="s">
        <v>11</v>
      </c>
    </row>
    <row r="6" spans="1:9" x14ac:dyDescent="0.35">
      <c r="A6" s="16" t="s">
        <v>12</v>
      </c>
      <c r="B6" s="17" t="s">
        <v>13</v>
      </c>
      <c r="C6" s="18">
        <v>504</v>
      </c>
      <c r="D6" s="19">
        <v>528</v>
      </c>
      <c r="E6" s="19">
        <v>528</v>
      </c>
      <c r="F6" s="20">
        <f>E6/D6</f>
        <v>1</v>
      </c>
      <c r="G6" s="19">
        <v>552</v>
      </c>
      <c r="H6" s="19">
        <f>G6-D6</f>
        <v>24</v>
      </c>
      <c r="I6" s="21" t="s">
        <v>14</v>
      </c>
    </row>
    <row r="7" spans="1:9" x14ac:dyDescent="0.35">
      <c r="A7" s="22" t="s">
        <v>15</v>
      </c>
      <c r="B7" s="23"/>
      <c r="C7" s="24">
        <f>SUM(C6)</f>
        <v>504</v>
      </c>
      <c r="D7" s="25">
        <f>SUM(D6)</f>
        <v>528</v>
      </c>
      <c r="E7" s="25">
        <f t="shared" ref="E7:G7" si="0">SUM(E6)</f>
        <v>528</v>
      </c>
      <c r="F7" s="26">
        <f>E7/D7</f>
        <v>1</v>
      </c>
      <c r="G7" s="25">
        <f t="shared" si="0"/>
        <v>552</v>
      </c>
      <c r="H7" s="25">
        <f>G7-D7</f>
        <v>24</v>
      </c>
      <c r="I7" s="27"/>
    </row>
    <row r="8" spans="1:9" x14ac:dyDescent="0.35">
      <c r="A8" s="28" t="s">
        <v>16</v>
      </c>
      <c r="B8" s="29" t="s">
        <v>17</v>
      </c>
      <c r="C8" s="30">
        <v>75333</v>
      </c>
      <c r="D8" s="19">
        <v>100005</v>
      </c>
      <c r="E8" s="19">
        <v>100005</v>
      </c>
      <c r="F8" s="20">
        <f>E8/D8</f>
        <v>1</v>
      </c>
      <c r="G8" s="19">
        <v>100005</v>
      </c>
      <c r="H8" s="19">
        <f>G8-D8</f>
        <v>0</v>
      </c>
      <c r="I8" s="21"/>
    </row>
    <row r="9" spans="1:9" x14ac:dyDescent="0.35">
      <c r="A9" s="31"/>
      <c r="B9" s="29" t="s">
        <v>18</v>
      </c>
      <c r="C9" s="30">
        <v>831.39</v>
      </c>
      <c r="D9" s="19">
        <v>800</v>
      </c>
      <c r="E9" s="19">
        <v>717</v>
      </c>
      <c r="F9" s="20">
        <f t="shared" ref="F9:F12" si="1">E9/D9</f>
        <v>0.89624999999999999</v>
      </c>
      <c r="G9" s="19">
        <v>60</v>
      </c>
      <c r="H9" s="19">
        <f t="shared" ref="H9:H14" si="2">G9-D9</f>
        <v>-740</v>
      </c>
      <c r="I9" s="21"/>
    </row>
    <row r="10" spans="1:9" x14ac:dyDescent="0.35">
      <c r="A10" s="31"/>
      <c r="B10" s="29" t="s">
        <v>19</v>
      </c>
      <c r="C10" s="30">
        <v>3931.38</v>
      </c>
      <c r="D10" s="19">
        <v>1</v>
      </c>
      <c r="E10" s="19">
        <v>0</v>
      </c>
      <c r="F10" s="20">
        <f t="shared" si="1"/>
        <v>0</v>
      </c>
      <c r="G10" s="19">
        <v>0</v>
      </c>
      <c r="H10" s="19">
        <f t="shared" si="2"/>
        <v>-1</v>
      </c>
      <c r="I10" s="21" t="s">
        <v>20</v>
      </c>
    </row>
    <row r="11" spans="1:9" x14ac:dyDescent="0.35">
      <c r="A11" s="31"/>
      <c r="B11" s="29" t="s">
        <v>21</v>
      </c>
      <c r="C11" s="30">
        <v>10</v>
      </c>
      <c r="D11" s="19">
        <v>10</v>
      </c>
      <c r="E11" s="19">
        <v>10</v>
      </c>
      <c r="F11" s="20">
        <f t="shared" si="1"/>
        <v>1</v>
      </c>
      <c r="G11" s="19">
        <v>10</v>
      </c>
      <c r="H11" s="19">
        <f t="shared" si="2"/>
        <v>0</v>
      </c>
      <c r="I11" s="21" t="s">
        <v>22</v>
      </c>
    </row>
    <row r="12" spans="1:9" x14ac:dyDescent="0.35">
      <c r="A12" s="31"/>
      <c r="B12" s="29" t="s">
        <v>23</v>
      </c>
      <c r="C12" s="30"/>
      <c r="D12" s="19">
        <v>400</v>
      </c>
      <c r="E12" s="19">
        <v>400</v>
      </c>
      <c r="F12" s="20">
        <f t="shared" si="1"/>
        <v>1</v>
      </c>
      <c r="G12" s="19">
        <v>400</v>
      </c>
      <c r="H12" s="19">
        <f t="shared" si="2"/>
        <v>0</v>
      </c>
      <c r="I12" s="21"/>
    </row>
    <row r="13" spans="1:9" x14ac:dyDescent="0.35">
      <c r="A13" s="32" t="s">
        <v>15</v>
      </c>
      <c r="B13" s="33"/>
      <c r="C13" s="34">
        <f>SUM(C8:C12)</f>
        <v>80105.77</v>
      </c>
      <c r="D13" s="34">
        <f>SUM(D8:D12)</f>
        <v>101216</v>
      </c>
      <c r="E13" s="34">
        <f>SUM(E8:E12)</f>
        <v>101132</v>
      </c>
      <c r="F13" s="35">
        <f>E13/D13</f>
        <v>0.99917009168510906</v>
      </c>
      <c r="G13" s="34">
        <f>SUM(G8:G12)</f>
        <v>100475</v>
      </c>
      <c r="H13" s="34">
        <f>SUM(H8:H12)</f>
        <v>-741</v>
      </c>
      <c r="I13" s="36"/>
    </row>
    <row r="14" spans="1:9" x14ac:dyDescent="0.35">
      <c r="A14" s="28" t="s">
        <v>24</v>
      </c>
      <c r="B14" s="29" t="s">
        <v>25</v>
      </c>
      <c r="C14" s="30">
        <v>0</v>
      </c>
      <c r="D14" s="19">
        <v>12000</v>
      </c>
      <c r="E14" s="19">
        <v>12000</v>
      </c>
      <c r="F14" s="20">
        <f>E14/D14</f>
        <v>1</v>
      </c>
      <c r="G14" s="19">
        <v>0</v>
      </c>
      <c r="H14" s="19">
        <f t="shared" si="2"/>
        <v>-12000</v>
      </c>
      <c r="I14" s="21"/>
    </row>
    <row r="15" spans="1:9" x14ac:dyDescent="0.35">
      <c r="A15" s="22" t="s">
        <v>15</v>
      </c>
      <c r="B15" s="23"/>
      <c r="C15" s="24">
        <f>SUM(C14)</f>
        <v>0</v>
      </c>
      <c r="D15" s="24">
        <f t="shared" ref="D15:H15" si="3">SUM(D14)</f>
        <v>12000</v>
      </c>
      <c r="E15" s="24">
        <f t="shared" si="3"/>
        <v>12000</v>
      </c>
      <c r="F15" s="24">
        <f>E15/D15</f>
        <v>1</v>
      </c>
      <c r="G15" s="24">
        <f t="shared" si="3"/>
        <v>0</v>
      </c>
      <c r="H15" s="24">
        <f t="shared" si="3"/>
        <v>-12000</v>
      </c>
      <c r="I15" s="27"/>
    </row>
    <row r="16" spans="1:9" x14ac:dyDescent="0.35">
      <c r="A16" s="28" t="s">
        <v>26</v>
      </c>
      <c r="B16" s="29" t="s">
        <v>27</v>
      </c>
      <c r="C16" s="30">
        <v>0</v>
      </c>
      <c r="D16" s="19">
        <v>0</v>
      </c>
      <c r="E16" s="19">
        <v>0</v>
      </c>
      <c r="F16" s="20">
        <v>0</v>
      </c>
      <c r="G16" s="37">
        <v>0</v>
      </c>
      <c r="H16" s="19">
        <f>G16-D16</f>
        <v>0</v>
      </c>
      <c r="I16" s="21"/>
    </row>
    <row r="17" spans="1:9" x14ac:dyDescent="0.35">
      <c r="A17" s="31"/>
      <c r="B17" s="29" t="s">
        <v>28</v>
      </c>
      <c r="C17" s="30">
        <v>0</v>
      </c>
      <c r="D17" s="19">
        <v>0</v>
      </c>
      <c r="E17" s="19">
        <v>0</v>
      </c>
      <c r="F17" s="20">
        <v>0</v>
      </c>
      <c r="G17" s="37">
        <v>3600</v>
      </c>
      <c r="H17" s="19">
        <f t="shared" ref="H17:H20" si="4">G17-D17</f>
        <v>3600</v>
      </c>
      <c r="I17" s="21"/>
    </row>
    <row r="18" spans="1:9" x14ac:dyDescent="0.35">
      <c r="A18" s="31"/>
      <c r="B18" s="29" t="s">
        <v>29</v>
      </c>
      <c r="C18" s="30">
        <v>0</v>
      </c>
      <c r="D18" s="19">
        <v>0</v>
      </c>
      <c r="E18" s="19">
        <v>0</v>
      </c>
      <c r="F18" s="20">
        <v>0</v>
      </c>
      <c r="G18" s="37"/>
      <c r="H18" s="19">
        <f t="shared" si="4"/>
        <v>0</v>
      </c>
      <c r="I18" s="21"/>
    </row>
    <row r="19" spans="1:9" x14ac:dyDescent="0.35">
      <c r="A19" s="31"/>
      <c r="B19" s="29" t="s">
        <v>30</v>
      </c>
      <c r="C19" s="30">
        <v>0</v>
      </c>
      <c r="D19" s="38">
        <v>1350</v>
      </c>
      <c r="E19" s="38">
        <v>1350</v>
      </c>
      <c r="F19" s="39">
        <f t="shared" ref="F19" si="5">E19/D19</f>
        <v>1</v>
      </c>
      <c r="G19" s="38"/>
      <c r="H19" s="38"/>
      <c r="I19" s="21"/>
    </row>
    <row r="20" spans="1:9" x14ac:dyDescent="0.35">
      <c r="A20" s="31"/>
      <c r="B20" s="29" t="s">
        <v>31</v>
      </c>
      <c r="C20" s="30">
        <v>0</v>
      </c>
      <c r="D20" s="19">
        <v>0</v>
      </c>
      <c r="E20" s="19">
        <v>0</v>
      </c>
      <c r="F20" s="20">
        <v>0</v>
      </c>
      <c r="G20" s="19"/>
      <c r="H20" s="19">
        <f t="shared" si="4"/>
        <v>0</v>
      </c>
      <c r="I20" s="21"/>
    </row>
    <row r="21" spans="1:9" x14ac:dyDescent="0.35">
      <c r="A21" s="40" t="s">
        <v>15</v>
      </c>
      <c r="B21" s="41"/>
      <c r="C21" s="25">
        <f>SUM(C16:C20)</f>
        <v>0</v>
      </c>
      <c r="D21" s="25">
        <f>SUM(D16:D20)</f>
        <v>1350</v>
      </c>
      <c r="E21" s="25">
        <f t="shared" ref="E21:G21" si="6">SUM(E16:E20)</f>
        <v>1350</v>
      </c>
      <c r="F21" s="26">
        <v>0</v>
      </c>
      <c r="G21" s="25">
        <f t="shared" si="6"/>
        <v>3600</v>
      </c>
      <c r="H21" s="25">
        <f>G21-D21</f>
        <v>2250</v>
      </c>
      <c r="I21" s="27"/>
    </row>
    <row r="22" spans="1:9" x14ac:dyDescent="0.35">
      <c r="A22" s="40" t="s">
        <v>32</v>
      </c>
      <c r="B22" s="41"/>
      <c r="C22" s="25">
        <f>C7+C15+C21</f>
        <v>504</v>
      </c>
      <c r="D22" s="25">
        <f>D7+D13+D15+D21</f>
        <v>115094</v>
      </c>
      <c r="E22" s="25">
        <f>E7+E13+E15+E21</f>
        <v>115010</v>
      </c>
      <c r="F22" s="25">
        <f>E22/D22</f>
        <v>0.9992701617808053</v>
      </c>
      <c r="G22" s="25">
        <f>G7+G13+G15+G21</f>
        <v>104627</v>
      </c>
      <c r="H22" s="25">
        <f>H7+H13+H15+H21</f>
        <v>-10467</v>
      </c>
      <c r="I22" s="27"/>
    </row>
    <row r="23" spans="1:9" x14ac:dyDescent="0.35">
      <c r="C23" s="42"/>
      <c r="D23" s="42"/>
      <c r="E23" s="42"/>
      <c r="F23" s="42"/>
      <c r="G23" s="42"/>
      <c r="H23" s="42"/>
      <c r="I23" s="42"/>
    </row>
    <row r="24" spans="1:9" ht="15" thickBot="1" x14ac:dyDescent="0.4">
      <c r="A24" s="2" t="s">
        <v>33</v>
      </c>
      <c r="C24" s="42"/>
      <c r="D24" s="42"/>
      <c r="E24" s="42"/>
      <c r="F24" s="42"/>
      <c r="G24" s="42"/>
      <c r="H24" s="42"/>
      <c r="I24" s="42"/>
    </row>
    <row r="25" spans="1:9" ht="15" thickBot="1" x14ac:dyDescent="0.4">
      <c r="C25" s="3" t="s">
        <v>2</v>
      </c>
      <c r="D25" s="4" t="s">
        <v>3</v>
      </c>
      <c r="E25" s="5" t="s">
        <v>34</v>
      </c>
      <c r="F25" s="6" t="s">
        <v>35</v>
      </c>
      <c r="G25" s="4" t="s">
        <v>6</v>
      </c>
      <c r="H25" s="7" t="s">
        <v>7</v>
      </c>
      <c r="I25" s="8"/>
    </row>
    <row r="26" spans="1:9" ht="15" thickBot="1" x14ac:dyDescent="0.4">
      <c r="A26" s="43" t="s">
        <v>8</v>
      </c>
      <c r="B26" s="10" t="s">
        <v>9</v>
      </c>
      <c r="C26" s="11" t="s">
        <v>10</v>
      </c>
      <c r="D26" s="12"/>
      <c r="E26" s="13"/>
      <c r="F26" s="14"/>
      <c r="G26" s="12"/>
      <c r="H26" s="14"/>
      <c r="I26" s="15" t="s">
        <v>11</v>
      </c>
    </row>
    <row r="27" spans="1:9" x14ac:dyDescent="0.35">
      <c r="A27" s="44" t="s">
        <v>12</v>
      </c>
      <c r="B27" s="17" t="s">
        <v>36</v>
      </c>
      <c r="C27" s="45">
        <v>500</v>
      </c>
      <c r="D27" s="19">
        <v>700</v>
      </c>
      <c r="E27" s="19">
        <v>500</v>
      </c>
      <c r="F27" s="20">
        <f>E27/D27</f>
        <v>0.7142857142857143</v>
      </c>
      <c r="G27" s="19">
        <v>550</v>
      </c>
      <c r="H27" s="19">
        <f>G27-D27</f>
        <v>-150</v>
      </c>
      <c r="I27" s="21"/>
    </row>
    <row r="28" spans="1:9" x14ac:dyDescent="0.35">
      <c r="A28" s="44"/>
      <c r="B28" s="17" t="s">
        <v>37</v>
      </c>
      <c r="C28" s="45"/>
      <c r="D28" s="19">
        <v>180</v>
      </c>
      <c r="E28" s="19">
        <v>480</v>
      </c>
      <c r="F28" s="20">
        <f>E28/D28</f>
        <v>2.6666666666666665</v>
      </c>
      <c r="G28" s="19">
        <v>400</v>
      </c>
      <c r="H28" s="19">
        <f>G28-D28</f>
        <v>220</v>
      </c>
      <c r="I28" s="21"/>
    </row>
    <row r="29" spans="1:9" x14ac:dyDescent="0.35">
      <c r="A29" s="46" t="s">
        <v>15</v>
      </c>
      <c r="B29" s="23"/>
      <c r="C29" s="47">
        <f>SUM(C27)</f>
        <v>500</v>
      </c>
      <c r="D29" s="25">
        <f>SUM(D27)</f>
        <v>700</v>
      </c>
      <c r="E29" s="25">
        <f t="shared" ref="E29:G29" si="7">SUM(E27)</f>
        <v>500</v>
      </c>
      <c r="F29" s="26">
        <f t="shared" si="7"/>
        <v>0.7142857142857143</v>
      </c>
      <c r="G29" s="25">
        <f t="shared" si="7"/>
        <v>550</v>
      </c>
      <c r="H29" s="25">
        <f>G29-D29</f>
        <v>-150</v>
      </c>
      <c r="I29" s="27"/>
    </row>
    <row r="30" spans="1:9" x14ac:dyDescent="0.35">
      <c r="A30" s="48" t="s">
        <v>38</v>
      </c>
      <c r="B30" s="29" t="s">
        <v>39</v>
      </c>
      <c r="C30" s="49">
        <v>0</v>
      </c>
      <c r="D30" s="19">
        <v>200</v>
      </c>
      <c r="E30" s="19">
        <v>150</v>
      </c>
      <c r="F30" s="20">
        <f>E30/D30</f>
        <v>0.75</v>
      </c>
      <c r="G30" s="19">
        <v>200</v>
      </c>
      <c r="H30" s="19">
        <f>G30-D30</f>
        <v>0</v>
      </c>
      <c r="I30" s="21"/>
    </row>
    <row r="31" spans="1:9" x14ac:dyDescent="0.35">
      <c r="A31" s="50"/>
      <c r="B31" s="29" t="s">
        <v>40</v>
      </c>
      <c r="C31" s="49">
        <v>56.2</v>
      </c>
      <c r="D31" s="19">
        <v>150</v>
      </c>
      <c r="E31" s="19">
        <v>50</v>
      </c>
      <c r="F31" s="20">
        <f t="shared" ref="F31:F41" si="8">E31/D31</f>
        <v>0.33333333333333331</v>
      </c>
      <c r="G31" s="19">
        <v>150</v>
      </c>
      <c r="H31" s="19">
        <f t="shared" ref="H31:H32" si="9">G31-D31</f>
        <v>0</v>
      </c>
      <c r="I31" s="21"/>
    </row>
    <row r="32" spans="1:9" x14ac:dyDescent="0.35">
      <c r="A32" s="50"/>
      <c r="B32" s="29" t="s">
        <v>41</v>
      </c>
      <c r="C32" s="49">
        <v>0</v>
      </c>
      <c r="D32" s="19">
        <v>150</v>
      </c>
      <c r="E32" s="19">
        <v>0</v>
      </c>
      <c r="F32" s="20">
        <f t="shared" si="8"/>
        <v>0</v>
      </c>
      <c r="G32" s="19">
        <v>150</v>
      </c>
      <c r="H32" s="19">
        <f t="shared" si="9"/>
        <v>0</v>
      </c>
      <c r="I32" s="21"/>
    </row>
    <row r="33" spans="1:9" x14ac:dyDescent="0.35">
      <c r="A33" s="46" t="s">
        <v>15</v>
      </c>
      <c r="B33" s="23"/>
      <c r="C33" s="47">
        <f>SUM(C30:C32)</f>
        <v>56.2</v>
      </c>
      <c r="D33" s="25">
        <f>SUM(D30:D32)</f>
        <v>500</v>
      </c>
      <c r="E33" s="25">
        <f>SUM(E30:E32)</f>
        <v>200</v>
      </c>
      <c r="F33" s="26">
        <f t="shared" si="8"/>
        <v>0.4</v>
      </c>
      <c r="G33" s="25">
        <f>SUM(G30:G32)</f>
        <v>500</v>
      </c>
      <c r="H33" s="25">
        <f>G33-D33</f>
        <v>0</v>
      </c>
      <c r="I33" s="27"/>
    </row>
    <row r="34" spans="1:9" x14ac:dyDescent="0.35">
      <c r="A34" s="48" t="s">
        <v>24</v>
      </c>
      <c r="B34" s="29" t="s">
        <v>42</v>
      </c>
      <c r="C34" s="49">
        <v>482.97</v>
      </c>
      <c r="D34" s="37">
        <v>250</v>
      </c>
      <c r="E34" s="37">
        <v>750</v>
      </c>
      <c r="F34" s="51">
        <f t="shared" si="8"/>
        <v>3</v>
      </c>
      <c r="G34" s="37">
        <v>500</v>
      </c>
      <c r="H34" s="37">
        <f t="shared" ref="H34:H44" si="10">G34-D34</f>
        <v>250</v>
      </c>
      <c r="I34" s="21"/>
    </row>
    <row r="35" spans="1:9" x14ac:dyDescent="0.35">
      <c r="A35" s="48"/>
      <c r="B35" s="29" t="s">
        <v>43</v>
      </c>
      <c r="C35" s="49">
        <v>0</v>
      </c>
      <c r="D35" s="37">
        <v>10000</v>
      </c>
      <c r="E35" s="37">
        <f>760+650</f>
        <v>1410</v>
      </c>
      <c r="F35" s="51">
        <f t="shared" si="8"/>
        <v>0.14099999999999999</v>
      </c>
      <c r="G35" s="37">
        <f>D35-E35</f>
        <v>8590</v>
      </c>
      <c r="H35" s="37">
        <f t="shared" si="10"/>
        <v>-1410</v>
      </c>
      <c r="I35" s="21"/>
    </row>
    <row r="36" spans="1:9" x14ac:dyDescent="0.35">
      <c r="A36" s="48"/>
      <c r="B36" s="29" t="s">
        <v>44</v>
      </c>
      <c r="C36" s="49">
        <v>0</v>
      </c>
      <c r="D36" s="37">
        <v>500</v>
      </c>
      <c r="E36" s="37">
        <v>500</v>
      </c>
      <c r="F36" s="51">
        <f t="shared" si="8"/>
        <v>1</v>
      </c>
      <c r="G36" s="37">
        <v>0</v>
      </c>
      <c r="H36" s="37">
        <f t="shared" si="10"/>
        <v>-500</v>
      </c>
      <c r="I36" s="21"/>
    </row>
    <row r="37" spans="1:9" x14ac:dyDescent="0.35">
      <c r="A37" s="48"/>
      <c r="B37" s="29" t="s">
        <v>45</v>
      </c>
      <c r="C37" s="49">
        <v>0</v>
      </c>
      <c r="D37" s="37">
        <v>200</v>
      </c>
      <c r="E37" s="37">
        <v>18.34</v>
      </c>
      <c r="F37" s="51">
        <f t="shared" si="8"/>
        <v>9.1700000000000004E-2</v>
      </c>
      <c r="G37" s="37">
        <v>200</v>
      </c>
      <c r="H37" s="37">
        <f t="shared" si="10"/>
        <v>0</v>
      </c>
      <c r="I37" s="21"/>
    </row>
    <row r="38" spans="1:9" x14ac:dyDescent="0.35">
      <c r="A38" s="48"/>
      <c r="B38" s="29" t="s">
        <v>46</v>
      </c>
      <c r="C38" s="49">
        <v>0</v>
      </c>
      <c r="D38" s="37">
        <v>1000</v>
      </c>
      <c r="E38" s="37">
        <v>450</v>
      </c>
      <c r="F38" s="51">
        <f t="shared" si="8"/>
        <v>0.45</v>
      </c>
      <c r="G38" s="37">
        <v>0</v>
      </c>
      <c r="H38" s="37">
        <f t="shared" si="10"/>
        <v>-1000</v>
      </c>
      <c r="I38" s="21"/>
    </row>
    <row r="39" spans="1:9" x14ac:dyDescent="0.35">
      <c r="A39" s="48"/>
      <c r="B39" s="29" t="s">
        <v>47</v>
      </c>
      <c r="C39" s="49">
        <v>0</v>
      </c>
      <c r="D39" s="37">
        <v>0</v>
      </c>
      <c r="E39" s="37">
        <v>0</v>
      </c>
      <c r="F39" s="51">
        <v>0</v>
      </c>
      <c r="G39" s="37">
        <v>1000</v>
      </c>
      <c r="H39" s="37">
        <f t="shared" si="10"/>
        <v>1000</v>
      </c>
      <c r="I39" s="21"/>
    </row>
    <row r="40" spans="1:9" x14ac:dyDescent="0.35">
      <c r="A40" s="52"/>
      <c r="B40" s="29" t="s">
        <v>41</v>
      </c>
      <c r="C40" s="49">
        <v>0</v>
      </c>
      <c r="D40" s="37">
        <v>50</v>
      </c>
      <c r="E40" s="37">
        <v>0</v>
      </c>
      <c r="F40" s="51">
        <f t="shared" si="8"/>
        <v>0</v>
      </c>
      <c r="G40" s="37">
        <v>50</v>
      </c>
      <c r="H40" s="37">
        <f t="shared" si="10"/>
        <v>0</v>
      </c>
      <c r="I40" s="21"/>
    </row>
    <row r="41" spans="1:9" x14ac:dyDescent="0.35">
      <c r="A41" s="53" t="s">
        <v>15</v>
      </c>
      <c r="B41" s="33"/>
      <c r="C41" s="54">
        <f>SUM(C34:C40)</f>
        <v>482.97</v>
      </c>
      <c r="D41" s="54">
        <f t="shared" ref="D41:G41" si="11">SUM(D34:D40)</f>
        <v>12000</v>
      </c>
      <c r="E41" s="54">
        <f t="shared" si="11"/>
        <v>3128.34</v>
      </c>
      <c r="F41" s="54">
        <f t="shared" si="8"/>
        <v>0.26069500000000001</v>
      </c>
      <c r="G41" s="54">
        <f t="shared" si="11"/>
        <v>10340</v>
      </c>
      <c r="H41" s="25">
        <f t="shared" si="10"/>
        <v>-1660</v>
      </c>
      <c r="I41" s="36"/>
    </row>
    <row r="42" spans="1:9" x14ac:dyDescent="0.35">
      <c r="A42" s="48" t="s">
        <v>31</v>
      </c>
      <c r="B42" s="29" t="s">
        <v>48</v>
      </c>
      <c r="C42" s="49">
        <v>8000</v>
      </c>
      <c r="D42" s="49">
        <v>0</v>
      </c>
      <c r="E42" s="49">
        <v>0</v>
      </c>
      <c r="F42" s="55">
        <v>0</v>
      </c>
      <c r="G42" s="49">
        <v>0</v>
      </c>
      <c r="H42" s="37">
        <f t="shared" si="10"/>
        <v>0</v>
      </c>
      <c r="I42" s="21"/>
    </row>
    <row r="43" spans="1:9" x14ac:dyDescent="0.35">
      <c r="A43" s="48"/>
      <c r="B43" s="29" t="s">
        <v>49</v>
      </c>
      <c r="C43" s="49"/>
      <c r="D43" s="49">
        <v>5000</v>
      </c>
      <c r="E43" s="49">
        <v>0</v>
      </c>
      <c r="F43" s="55">
        <f>E43/D43</f>
        <v>0</v>
      </c>
      <c r="G43" s="49">
        <v>5000</v>
      </c>
      <c r="H43" s="37">
        <f t="shared" si="10"/>
        <v>0</v>
      </c>
      <c r="I43" s="21"/>
    </row>
    <row r="44" spans="1:9" x14ac:dyDescent="0.35">
      <c r="A44" s="48"/>
      <c r="B44" s="29" t="s">
        <v>50</v>
      </c>
      <c r="C44" s="49"/>
      <c r="D44" s="49">
        <v>650</v>
      </c>
      <c r="E44" s="49">
        <v>0</v>
      </c>
      <c r="F44" s="55">
        <f>E44/D44</f>
        <v>0</v>
      </c>
      <c r="G44" s="49">
        <v>0</v>
      </c>
      <c r="H44" s="37">
        <f t="shared" si="10"/>
        <v>-650</v>
      </c>
      <c r="I44" s="21"/>
    </row>
    <row r="45" spans="1:9" x14ac:dyDescent="0.35">
      <c r="A45" s="53" t="s">
        <v>15</v>
      </c>
      <c r="B45" s="33"/>
      <c r="C45" s="54">
        <f>SUM(C42)</f>
        <v>8000</v>
      </c>
      <c r="D45" s="54">
        <f t="shared" ref="D45:H45" si="12">SUM(D42)</f>
        <v>0</v>
      </c>
      <c r="E45" s="54">
        <f t="shared" si="12"/>
        <v>0</v>
      </c>
      <c r="F45" s="54">
        <v>0</v>
      </c>
      <c r="G45" s="54">
        <f t="shared" si="12"/>
        <v>0</v>
      </c>
      <c r="H45" s="54">
        <f t="shared" si="12"/>
        <v>0</v>
      </c>
      <c r="I45" s="36"/>
    </row>
    <row r="46" spans="1:9" x14ac:dyDescent="0.35">
      <c r="A46" s="48" t="s">
        <v>51</v>
      </c>
      <c r="B46" s="29" t="s">
        <v>52</v>
      </c>
      <c r="C46" s="49">
        <v>194.15</v>
      </c>
      <c r="D46" s="19">
        <v>220</v>
      </c>
      <c r="E46" s="19">
        <v>200</v>
      </c>
      <c r="F46" s="20">
        <f>E46/D46</f>
        <v>0.90909090909090906</v>
      </c>
      <c r="G46" s="19">
        <v>220</v>
      </c>
      <c r="H46" s="19">
        <f>G46-D46</f>
        <v>0</v>
      </c>
      <c r="I46" s="21"/>
    </row>
    <row r="47" spans="1:9" x14ac:dyDescent="0.35">
      <c r="A47" s="50"/>
      <c r="B47" s="29" t="s">
        <v>53</v>
      </c>
      <c r="C47" s="49">
        <v>347</v>
      </c>
      <c r="D47" s="19">
        <v>480</v>
      </c>
      <c r="E47" s="19">
        <v>0</v>
      </c>
      <c r="F47" s="20">
        <f t="shared" ref="F47:F60" si="13">E47/D47</f>
        <v>0</v>
      </c>
      <c r="G47" s="19">
        <v>480</v>
      </c>
      <c r="H47" s="19">
        <f t="shared" ref="H47:H60" si="14">G47-D47</f>
        <v>0</v>
      </c>
      <c r="I47" s="21"/>
    </row>
    <row r="48" spans="1:9" x14ac:dyDescent="0.35">
      <c r="A48" s="56"/>
      <c r="B48" s="57" t="s">
        <v>54</v>
      </c>
      <c r="C48" s="58">
        <v>450</v>
      </c>
      <c r="D48" s="19">
        <v>600</v>
      </c>
      <c r="E48" s="19">
        <v>150</v>
      </c>
      <c r="F48" s="20">
        <f t="shared" si="13"/>
        <v>0.25</v>
      </c>
      <c r="G48" s="19">
        <v>600</v>
      </c>
      <c r="H48" s="19">
        <f t="shared" si="14"/>
        <v>0</v>
      </c>
      <c r="I48" s="21"/>
    </row>
    <row r="49" spans="1:9" x14ac:dyDescent="0.35">
      <c r="A49" s="56"/>
      <c r="B49" s="57" t="s">
        <v>55</v>
      </c>
      <c r="C49" s="58">
        <v>416.4</v>
      </c>
      <c r="D49" s="19">
        <v>1001</v>
      </c>
      <c r="E49" s="19">
        <v>1000.34</v>
      </c>
      <c r="F49" s="20">
        <f t="shared" si="13"/>
        <v>0.99934065934065941</v>
      </c>
      <c r="G49" s="19">
        <v>500</v>
      </c>
      <c r="H49" s="19">
        <f t="shared" si="14"/>
        <v>-501</v>
      </c>
      <c r="I49" s="21"/>
    </row>
    <row r="50" spans="1:9" x14ac:dyDescent="0.35">
      <c r="A50" s="50"/>
      <c r="B50" s="29" t="s">
        <v>56</v>
      </c>
      <c r="C50" s="49">
        <v>1701.51</v>
      </c>
      <c r="D50" s="19">
        <v>1855</v>
      </c>
      <c r="E50" s="19">
        <v>1854.89</v>
      </c>
      <c r="F50" s="20">
        <f t="shared" si="13"/>
        <v>0.9999407008086254</v>
      </c>
      <c r="G50" s="19">
        <v>2000</v>
      </c>
      <c r="H50" s="19">
        <f t="shared" si="14"/>
        <v>145</v>
      </c>
      <c r="I50" s="21" t="s">
        <v>57</v>
      </c>
    </row>
    <row r="51" spans="1:9" x14ac:dyDescent="0.35">
      <c r="A51" s="50"/>
      <c r="B51" s="29" t="s">
        <v>58</v>
      </c>
      <c r="C51" s="49">
        <v>236.24</v>
      </c>
      <c r="D51" s="19">
        <v>240</v>
      </c>
      <c r="E51" s="19">
        <v>418</v>
      </c>
      <c r="F51" s="20">
        <f t="shared" si="13"/>
        <v>1.7416666666666667</v>
      </c>
      <c r="G51" s="19">
        <v>500</v>
      </c>
      <c r="H51" s="19">
        <f t="shared" si="14"/>
        <v>260</v>
      </c>
      <c r="I51" s="21"/>
    </row>
    <row r="52" spans="1:9" x14ac:dyDescent="0.35">
      <c r="A52" s="50"/>
      <c r="B52" s="29" t="s">
        <v>59</v>
      </c>
      <c r="C52" s="49">
        <v>711</v>
      </c>
      <c r="D52" s="19">
        <v>750</v>
      </c>
      <c r="E52" s="19">
        <v>856</v>
      </c>
      <c r="F52" s="20">
        <f t="shared" si="13"/>
        <v>1.1413333333333333</v>
      </c>
      <c r="G52" s="19">
        <v>900</v>
      </c>
      <c r="H52" s="19">
        <f t="shared" si="14"/>
        <v>150</v>
      </c>
      <c r="I52" s="21"/>
    </row>
    <row r="53" spans="1:9" x14ac:dyDescent="0.35">
      <c r="A53" s="50"/>
      <c r="B53" s="29" t="s">
        <v>60</v>
      </c>
      <c r="C53" s="49">
        <v>600</v>
      </c>
      <c r="D53" s="19">
        <v>600</v>
      </c>
      <c r="E53" s="19">
        <v>600</v>
      </c>
      <c r="F53" s="20">
        <f t="shared" si="13"/>
        <v>1</v>
      </c>
      <c r="G53" s="19">
        <v>600</v>
      </c>
      <c r="H53" s="19">
        <f t="shared" si="14"/>
        <v>0</v>
      </c>
      <c r="I53" s="21"/>
    </row>
    <row r="54" spans="1:9" x14ac:dyDescent="0.35">
      <c r="A54" s="50"/>
      <c r="B54" s="29" t="s">
        <v>61</v>
      </c>
      <c r="C54" s="49">
        <v>84</v>
      </c>
      <c r="D54" s="19">
        <v>400</v>
      </c>
      <c r="E54" s="19">
        <v>465</v>
      </c>
      <c r="F54" s="20">
        <f t="shared" si="13"/>
        <v>1.1625000000000001</v>
      </c>
      <c r="G54" s="19">
        <v>500</v>
      </c>
      <c r="H54" s="19">
        <f t="shared" si="14"/>
        <v>100</v>
      </c>
      <c r="I54" s="21"/>
    </row>
    <row r="55" spans="1:9" x14ac:dyDescent="0.35">
      <c r="A55" s="50"/>
      <c r="B55" s="29" t="s">
        <v>62</v>
      </c>
      <c r="C55" s="49">
        <v>61.9</v>
      </c>
      <c r="D55" s="19">
        <v>100</v>
      </c>
      <c r="E55" s="19">
        <v>100</v>
      </c>
      <c r="F55" s="20">
        <f t="shared" si="13"/>
        <v>1</v>
      </c>
      <c r="G55" s="19">
        <v>100</v>
      </c>
      <c r="H55" s="19">
        <f t="shared" si="14"/>
        <v>0</v>
      </c>
      <c r="I55" s="21"/>
    </row>
    <row r="56" spans="1:9" x14ac:dyDescent="0.35">
      <c r="A56" s="50"/>
      <c r="B56" s="29" t="s">
        <v>63</v>
      </c>
      <c r="C56" s="49">
        <v>0</v>
      </c>
      <c r="D56" s="19">
        <v>700</v>
      </c>
      <c r="E56" s="19">
        <v>0</v>
      </c>
      <c r="F56" s="20">
        <f t="shared" si="13"/>
        <v>0</v>
      </c>
      <c r="G56" s="19">
        <v>500</v>
      </c>
      <c r="H56" s="19">
        <f t="shared" si="14"/>
        <v>-200</v>
      </c>
      <c r="I56" s="21"/>
    </row>
    <row r="57" spans="1:9" x14ac:dyDescent="0.35">
      <c r="A57" s="50"/>
      <c r="B57" s="29" t="s">
        <v>64</v>
      </c>
      <c r="C57" s="49">
        <v>1663.2</v>
      </c>
      <c r="D57" s="19">
        <v>4196</v>
      </c>
      <c r="E57" s="19">
        <v>1010</v>
      </c>
      <c r="F57" s="20">
        <f t="shared" si="13"/>
        <v>0.24070543374642517</v>
      </c>
      <c r="G57" s="19">
        <v>1000</v>
      </c>
      <c r="H57" s="19">
        <f t="shared" si="14"/>
        <v>-3196</v>
      </c>
      <c r="I57" s="21"/>
    </row>
    <row r="58" spans="1:9" x14ac:dyDescent="0.35">
      <c r="A58" s="50"/>
      <c r="B58" s="29" t="s">
        <v>65</v>
      </c>
      <c r="C58" s="49">
        <v>364</v>
      </c>
      <c r="D58" s="19">
        <v>200</v>
      </c>
      <c r="E58" s="19">
        <v>205</v>
      </c>
      <c r="F58" s="20">
        <f t="shared" si="13"/>
        <v>1.0249999999999999</v>
      </c>
      <c r="G58" s="19">
        <v>300</v>
      </c>
      <c r="H58" s="19">
        <f t="shared" si="14"/>
        <v>100</v>
      </c>
      <c r="I58" s="21"/>
    </row>
    <row r="59" spans="1:9" x14ac:dyDescent="0.35">
      <c r="A59" s="50"/>
      <c r="B59" s="29" t="s">
        <v>66</v>
      </c>
      <c r="C59" s="49">
        <v>7622</v>
      </c>
      <c r="D59" s="19">
        <v>7622.32</v>
      </c>
      <c r="E59" s="19">
        <v>7622.32</v>
      </c>
      <c r="F59" s="20">
        <f t="shared" si="13"/>
        <v>1</v>
      </c>
      <c r="G59" s="19">
        <v>7622</v>
      </c>
      <c r="H59" s="19">
        <f t="shared" si="14"/>
        <v>-0.31999999999970896</v>
      </c>
      <c r="I59" s="21"/>
    </row>
    <row r="60" spans="1:9" x14ac:dyDescent="0.35">
      <c r="A60" s="50"/>
      <c r="B60" s="29" t="s">
        <v>41</v>
      </c>
      <c r="C60" s="49">
        <v>108.67</v>
      </c>
      <c r="D60" s="19">
        <v>200</v>
      </c>
      <c r="E60" s="19">
        <v>100</v>
      </c>
      <c r="F60" s="20">
        <f t="shared" si="13"/>
        <v>0.5</v>
      </c>
      <c r="G60" s="19">
        <v>100</v>
      </c>
      <c r="H60" s="19">
        <f t="shared" si="14"/>
        <v>-100</v>
      </c>
      <c r="I60" s="21"/>
    </row>
    <row r="61" spans="1:9" x14ac:dyDescent="0.35">
      <c r="A61" s="46" t="s">
        <v>15</v>
      </c>
      <c r="B61" s="23"/>
      <c r="C61" s="47">
        <f>SUM(C46:C60)</f>
        <v>14560.07</v>
      </c>
      <c r="D61" s="25">
        <f>SUM(D46:D60)</f>
        <v>19164.32</v>
      </c>
      <c r="E61" s="25">
        <f t="shared" ref="E61:G61" si="15">SUM(E46:E60)</f>
        <v>14581.55</v>
      </c>
      <c r="F61" s="26">
        <f>E61/D61</f>
        <v>0.76086967865282984</v>
      </c>
      <c r="G61" s="25">
        <f t="shared" si="15"/>
        <v>15922</v>
      </c>
      <c r="H61" s="25">
        <f>G61-D61</f>
        <v>-3242.3199999999997</v>
      </c>
      <c r="I61" s="27"/>
    </row>
    <row r="62" spans="1:9" x14ac:dyDescent="0.35">
      <c r="A62" s="48" t="s">
        <v>67</v>
      </c>
      <c r="B62" s="29" t="s">
        <v>68</v>
      </c>
      <c r="C62" s="49">
        <v>12519.01</v>
      </c>
      <c r="D62" s="19">
        <v>12240</v>
      </c>
      <c r="E62" s="19">
        <v>13000</v>
      </c>
      <c r="F62" s="20">
        <f>E62/D62</f>
        <v>1.0620915032679739</v>
      </c>
      <c r="G62" s="19">
        <v>13000</v>
      </c>
      <c r="H62" s="19">
        <f>G62-D62</f>
        <v>760</v>
      </c>
      <c r="I62" s="21"/>
    </row>
    <row r="63" spans="1:9" x14ac:dyDescent="0.35">
      <c r="A63" s="50"/>
      <c r="B63" s="29" t="s">
        <v>69</v>
      </c>
      <c r="C63" s="49">
        <v>4627.78</v>
      </c>
      <c r="D63" s="19">
        <v>4500</v>
      </c>
      <c r="E63" s="19">
        <v>4532.57</v>
      </c>
      <c r="F63" s="20">
        <f t="shared" ref="F63:F71" si="16">E63/D63</f>
        <v>1.0072377777777777</v>
      </c>
      <c r="G63" s="19">
        <v>5000</v>
      </c>
      <c r="H63" s="19">
        <f t="shared" ref="H63:H71" si="17">G63-D63</f>
        <v>500</v>
      </c>
      <c r="I63" s="21"/>
    </row>
    <row r="64" spans="1:9" x14ac:dyDescent="0.35">
      <c r="A64" s="50"/>
      <c r="B64" s="29" t="s">
        <v>70</v>
      </c>
      <c r="C64" s="49">
        <v>596.14</v>
      </c>
      <c r="D64" s="19">
        <v>330</v>
      </c>
      <c r="E64" s="19">
        <v>320</v>
      </c>
      <c r="F64" s="20">
        <f t="shared" si="16"/>
        <v>0.96969696969696972</v>
      </c>
      <c r="G64" s="19">
        <v>330</v>
      </c>
      <c r="H64" s="19">
        <f t="shared" si="17"/>
        <v>0</v>
      </c>
      <c r="I64" s="21"/>
    </row>
    <row r="65" spans="1:9" x14ac:dyDescent="0.35">
      <c r="A65" s="50"/>
      <c r="B65" s="29" t="s">
        <v>37</v>
      </c>
      <c r="C65" s="49">
        <v>1142.6300000000001</v>
      </c>
      <c r="D65" s="19">
        <v>1120</v>
      </c>
      <c r="E65" s="19">
        <v>481</v>
      </c>
      <c r="F65" s="20">
        <f t="shared" si="16"/>
        <v>0.42946428571428569</v>
      </c>
      <c r="G65" s="19">
        <v>600</v>
      </c>
      <c r="H65" s="19">
        <f t="shared" si="17"/>
        <v>-520</v>
      </c>
      <c r="I65" s="21" t="s">
        <v>71</v>
      </c>
    </row>
    <row r="66" spans="1:9" x14ac:dyDescent="0.35">
      <c r="A66" s="50"/>
      <c r="B66" s="29" t="s">
        <v>72</v>
      </c>
      <c r="C66" s="49">
        <v>6966</v>
      </c>
      <c r="D66" s="19">
        <v>2000</v>
      </c>
      <c r="E66" s="19">
        <v>500</v>
      </c>
      <c r="F66" s="20">
        <f t="shared" si="16"/>
        <v>0.25</v>
      </c>
      <c r="G66" s="19">
        <v>2000</v>
      </c>
      <c r="H66" s="19">
        <f t="shared" si="17"/>
        <v>0</v>
      </c>
      <c r="I66" s="21"/>
    </row>
    <row r="67" spans="1:9" x14ac:dyDescent="0.35">
      <c r="A67" s="50"/>
      <c r="B67" s="29" t="s">
        <v>73</v>
      </c>
      <c r="C67" s="49">
        <v>222</v>
      </c>
      <c r="D67" s="19">
        <v>1500</v>
      </c>
      <c r="E67" s="19">
        <v>200</v>
      </c>
      <c r="F67" s="20">
        <f t="shared" si="16"/>
        <v>0.13333333333333333</v>
      </c>
      <c r="G67" s="19">
        <v>500</v>
      </c>
      <c r="H67" s="19">
        <f t="shared" si="17"/>
        <v>-1000</v>
      </c>
      <c r="I67" s="21"/>
    </row>
    <row r="68" spans="1:9" x14ac:dyDescent="0.35">
      <c r="A68" s="59"/>
      <c r="B68" s="57" t="s">
        <v>74</v>
      </c>
      <c r="C68" s="58">
        <v>3200</v>
      </c>
      <c r="D68" s="19">
        <v>1750</v>
      </c>
      <c r="E68" s="19">
        <v>450</v>
      </c>
      <c r="F68" s="20">
        <f t="shared" si="16"/>
        <v>0.25714285714285712</v>
      </c>
      <c r="G68" s="19">
        <v>1000</v>
      </c>
      <c r="H68" s="19">
        <f t="shared" si="17"/>
        <v>-750</v>
      </c>
      <c r="I68" s="21"/>
    </row>
    <row r="69" spans="1:9" x14ac:dyDescent="0.35">
      <c r="A69" s="60"/>
      <c r="B69" s="57" t="s">
        <v>75</v>
      </c>
      <c r="C69" s="58">
        <v>44</v>
      </c>
      <c r="D69" s="19">
        <v>100</v>
      </c>
      <c r="E69" s="19">
        <v>100</v>
      </c>
      <c r="F69" s="20">
        <f t="shared" si="16"/>
        <v>1</v>
      </c>
      <c r="G69" s="19">
        <v>750</v>
      </c>
      <c r="H69" s="19">
        <f t="shared" si="17"/>
        <v>650</v>
      </c>
      <c r="I69" s="21" t="s">
        <v>76</v>
      </c>
    </row>
    <row r="70" spans="1:9" x14ac:dyDescent="0.35">
      <c r="A70" s="60"/>
      <c r="B70" s="57" t="s">
        <v>77</v>
      </c>
      <c r="C70" s="58">
        <v>0</v>
      </c>
      <c r="D70" s="19">
        <v>0</v>
      </c>
      <c r="E70" s="19">
        <v>0</v>
      </c>
      <c r="F70" s="20">
        <v>0</v>
      </c>
      <c r="G70" s="19">
        <v>500</v>
      </c>
      <c r="H70" s="19">
        <f t="shared" si="17"/>
        <v>500</v>
      </c>
      <c r="I70" s="21"/>
    </row>
    <row r="71" spans="1:9" x14ac:dyDescent="0.35">
      <c r="A71" s="60"/>
      <c r="B71" s="57" t="s">
        <v>41</v>
      </c>
      <c r="C71" s="58">
        <v>358.07</v>
      </c>
      <c r="D71" s="19">
        <v>200</v>
      </c>
      <c r="E71" s="19">
        <v>0</v>
      </c>
      <c r="F71" s="20">
        <f t="shared" si="16"/>
        <v>0</v>
      </c>
      <c r="G71" s="19">
        <v>100</v>
      </c>
      <c r="H71" s="19">
        <f t="shared" si="17"/>
        <v>-100</v>
      </c>
      <c r="I71" s="21"/>
    </row>
    <row r="72" spans="1:9" x14ac:dyDescent="0.35">
      <c r="A72" s="61" t="s">
        <v>15</v>
      </c>
      <c r="B72" s="62"/>
      <c r="C72" s="63">
        <f>SUM(C62:C71)</f>
        <v>29675.63</v>
      </c>
      <c r="D72" s="25">
        <f>SUM(D62:D71)</f>
        <v>23740</v>
      </c>
      <c r="E72" s="25">
        <f t="shared" ref="E72:G72" si="18">SUM(E62:E71)</f>
        <v>19583.57</v>
      </c>
      <c r="F72" s="26">
        <f>E72/D72</f>
        <v>0.82491870261162592</v>
      </c>
      <c r="G72" s="25">
        <f t="shared" si="18"/>
        <v>23780</v>
      </c>
      <c r="H72" s="25">
        <f>G72-D72</f>
        <v>40</v>
      </c>
      <c r="I72" s="27"/>
    </row>
    <row r="73" spans="1:9" x14ac:dyDescent="0.35">
      <c r="A73" s="64" t="s">
        <v>78</v>
      </c>
      <c r="B73" s="57" t="s">
        <v>79</v>
      </c>
      <c r="C73" s="58">
        <v>13126.5</v>
      </c>
      <c r="D73" s="19">
        <v>25743</v>
      </c>
      <c r="E73" s="19">
        <v>17771</v>
      </c>
      <c r="F73" s="20">
        <f>E73/D73</f>
        <v>0.69032358310997166</v>
      </c>
      <c r="G73" s="19">
        <v>25080</v>
      </c>
      <c r="H73" s="19">
        <f>G73-D73</f>
        <v>-663</v>
      </c>
      <c r="I73" s="21"/>
    </row>
    <row r="74" spans="1:9" x14ac:dyDescent="0.35">
      <c r="A74" s="60"/>
      <c r="B74" s="57" t="s">
        <v>80</v>
      </c>
      <c r="C74" s="58">
        <v>117.54</v>
      </c>
      <c r="D74" s="19">
        <v>150</v>
      </c>
      <c r="E74" s="19">
        <v>175</v>
      </c>
      <c r="F74" s="20">
        <f t="shared" ref="F74:F77" si="19">E74/D74</f>
        <v>1.1666666666666667</v>
      </c>
      <c r="G74" s="19">
        <v>200</v>
      </c>
      <c r="H74" s="19">
        <f t="shared" ref="H74:H77" si="20">G74-D74</f>
        <v>50</v>
      </c>
      <c r="I74" s="21"/>
    </row>
    <row r="75" spans="1:9" x14ac:dyDescent="0.35">
      <c r="A75" s="60"/>
      <c r="B75" s="57" t="s">
        <v>81</v>
      </c>
      <c r="C75" s="58">
        <v>168.5</v>
      </c>
      <c r="D75" s="19">
        <v>300</v>
      </c>
      <c r="E75" s="19">
        <v>130</v>
      </c>
      <c r="F75" s="20">
        <f t="shared" si="19"/>
        <v>0.43333333333333335</v>
      </c>
      <c r="G75" s="19">
        <v>300</v>
      </c>
      <c r="H75" s="19">
        <f t="shared" si="20"/>
        <v>0</v>
      </c>
      <c r="I75" s="21"/>
    </row>
    <row r="76" spans="1:9" x14ac:dyDescent="0.35">
      <c r="A76" s="60"/>
      <c r="B76" s="57" t="s">
        <v>82</v>
      </c>
      <c r="C76" s="58">
        <v>952.23</v>
      </c>
      <c r="D76" s="19">
        <v>1380</v>
      </c>
      <c r="E76" s="19">
        <v>1155</v>
      </c>
      <c r="F76" s="20">
        <f t="shared" si="19"/>
        <v>0.83695652173913049</v>
      </c>
      <c r="G76" s="19">
        <v>1591</v>
      </c>
      <c r="H76" s="19">
        <f t="shared" si="20"/>
        <v>211</v>
      </c>
      <c r="I76" s="21"/>
    </row>
    <row r="77" spans="1:9" x14ac:dyDescent="0.35">
      <c r="A77" s="60"/>
      <c r="B77" s="57" t="s">
        <v>83</v>
      </c>
      <c r="C77" s="58">
        <v>1078.33</v>
      </c>
      <c r="D77" s="19">
        <v>3514</v>
      </c>
      <c r="E77" s="19">
        <v>3758</v>
      </c>
      <c r="F77" s="20">
        <f t="shared" si="19"/>
        <v>1.0694365395560614</v>
      </c>
      <c r="G77" s="19">
        <v>4620</v>
      </c>
      <c r="H77" s="19">
        <f t="shared" si="20"/>
        <v>1106</v>
      </c>
      <c r="I77" s="21"/>
    </row>
    <row r="78" spans="1:9" x14ac:dyDescent="0.35">
      <c r="A78" s="61" t="s">
        <v>15</v>
      </c>
      <c r="B78" s="62"/>
      <c r="C78" s="63">
        <f>SUM(C73:C77)</f>
        <v>15443.1</v>
      </c>
      <c r="D78" s="25">
        <f>SUM(D73:D77)</f>
        <v>31087</v>
      </c>
      <c r="E78" s="25">
        <f>SUM(E73:E77)</f>
        <v>22989</v>
      </c>
      <c r="F78" s="26">
        <f>E78/D78</f>
        <v>0.73950525943320355</v>
      </c>
      <c r="G78" s="25">
        <f>SUM(G73:G77)</f>
        <v>31791</v>
      </c>
      <c r="H78" s="25">
        <f>G78-D78</f>
        <v>704</v>
      </c>
      <c r="I78" s="27"/>
    </row>
    <row r="79" spans="1:9" x14ac:dyDescent="0.35">
      <c r="A79" s="64" t="s">
        <v>26</v>
      </c>
      <c r="B79" s="60" t="s">
        <v>84</v>
      </c>
      <c r="C79" s="65">
        <v>3542.9</v>
      </c>
      <c r="D79" s="19">
        <v>3542</v>
      </c>
      <c r="E79" s="19">
        <v>0</v>
      </c>
      <c r="F79" s="20">
        <f t="shared" ref="F79:F89" si="21">E79/D79</f>
        <v>0</v>
      </c>
      <c r="G79" s="19">
        <v>0</v>
      </c>
      <c r="H79" s="19">
        <f t="shared" ref="H79:H89" si="22">G79-D79</f>
        <v>-3542</v>
      </c>
      <c r="I79" s="21" t="s">
        <v>85</v>
      </c>
    </row>
    <row r="80" spans="1:9" x14ac:dyDescent="0.35">
      <c r="A80" s="60"/>
      <c r="B80" s="60" t="s">
        <v>69</v>
      </c>
      <c r="C80" s="65">
        <v>4861</v>
      </c>
      <c r="D80" s="19">
        <v>5000</v>
      </c>
      <c r="E80" s="19">
        <f>5760+8945</f>
        <v>14705</v>
      </c>
      <c r="F80" s="20">
        <f t="shared" si="21"/>
        <v>2.9409999999999998</v>
      </c>
      <c r="G80" s="19">
        <v>10000</v>
      </c>
      <c r="H80" s="19">
        <f t="shared" si="22"/>
        <v>5000</v>
      </c>
      <c r="I80" s="21" t="s">
        <v>86</v>
      </c>
    </row>
    <row r="81" spans="1:9" x14ac:dyDescent="0.35">
      <c r="A81" s="60"/>
      <c r="B81" s="60" t="s">
        <v>87</v>
      </c>
      <c r="C81" s="65">
        <v>1788</v>
      </c>
      <c r="D81" s="19">
        <v>2000</v>
      </c>
      <c r="E81" s="19">
        <v>926</v>
      </c>
      <c r="F81" s="20">
        <f t="shared" si="21"/>
        <v>0.46300000000000002</v>
      </c>
      <c r="G81" s="19">
        <v>2000</v>
      </c>
      <c r="H81" s="19">
        <f t="shared" si="22"/>
        <v>0</v>
      </c>
      <c r="I81" s="21"/>
    </row>
    <row r="82" spans="1:9" x14ac:dyDescent="0.35">
      <c r="A82" s="60"/>
      <c r="B82" s="60" t="s">
        <v>88</v>
      </c>
      <c r="C82" s="65">
        <v>295.93</v>
      </c>
      <c r="D82" s="19">
        <v>500</v>
      </c>
      <c r="E82" s="19">
        <v>500</v>
      </c>
      <c r="F82" s="20">
        <f t="shared" si="21"/>
        <v>1</v>
      </c>
      <c r="G82" s="19">
        <v>500</v>
      </c>
      <c r="H82" s="19">
        <f t="shared" si="22"/>
        <v>0</v>
      </c>
      <c r="I82" s="21"/>
    </row>
    <row r="83" spans="1:9" x14ac:dyDescent="0.35">
      <c r="A83" s="60"/>
      <c r="B83" s="60" t="s">
        <v>89</v>
      </c>
      <c r="C83" s="65">
        <v>2898.99</v>
      </c>
      <c r="D83" s="19">
        <v>5000</v>
      </c>
      <c r="E83" s="19">
        <v>2000</v>
      </c>
      <c r="F83" s="20">
        <f t="shared" si="21"/>
        <v>0.4</v>
      </c>
      <c r="G83" s="19">
        <v>2500</v>
      </c>
      <c r="H83" s="19">
        <f t="shared" si="22"/>
        <v>-2500</v>
      </c>
      <c r="I83" s="21"/>
    </row>
    <row r="84" spans="1:9" x14ac:dyDescent="0.35">
      <c r="A84" s="60"/>
      <c r="B84" s="60" t="s">
        <v>90</v>
      </c>
      <c r="C84" s="65">
        <v>0</v>
      </c>
      <c r="D84" s="19">
        <v>26350</v>
      </c>
      <c r="E84" s="19">
        <v>0</v>
      </c>
      <c r="F84" s="20">
        <f t="shared" si="21"/>
        <v>0</v>
      </c>
      <c r="G84" s="19">
        <v>0</v>
      </c>
      <c r="H84" s="19">
        <f t="shared" si="22"/>
        <v>-26350</v>
      </c>
      <c r="I84" s="21" t="s">
        <v>91</v>
      </c>
    </row>
    <row r="85" spans="1:9" x14ac:dyDescent="0.35">
      <c r="A85" s="60"/>
      <c r="B85" s="60" t="s">
        <v>92</v>
      </c>
      <c r="C85" s="65">
        <v>435</v>
      </c>
      <c r="D85" s="19">
        <v>2000</v>
      </c>
      <c r="E85" s="19">
        <v>500</v>
      </c>
      <c r="F85" s="20">
        <f t="shared" si="21"/>
        <v>0.25</v>
      </c>
      <c r="G85" s="19">
        <v>2000</v>
      </c>
      <c r="H85" s="19">
        <f t="shared" si="22"/>
        <v>0</v>
      </c>
      <c r="I85" s="21"/>
    </row>
    <row r="86" spans="1:9" x14ac:dyDescent="0.35">
      <c r="A86" s="60"/>
      <c r="B86" s="60" t="s">
        <v>93</v>
      </c>
      <c r="C86" s="65">
        <v>0</v>
      </c>
      <c r="D86" s="19">
        <v>0</v>
      </c>
      <c r="E86" s="19">
        <v>0</v>
      </c>
      <c r="F86" s="20">
        <v>0</v>
      </c>
      <c r="G86" s="19">
        <v>1000</v>
      </c>
      <c r="H86" s="19">
        <f t="shared" si="22"/>
        <v>1000</v>
      </c>
      <c r="I86" s="21"/>
    </row>
    <row r="87" spans="1:9" x14ac:dyDescent="0.35">
      <c r="A87" s="60"/>
      <c r="B87" s="60" t="s">
        <v>94</v>
      </c>
      <c r="C87" s="65">
        <v>1250</v>
      </c>
      <c r="D87" s="19">
        <v>750</v>
      </c>
      <c r="E87" s="19">
        <v>0</v>
      </c>
      <c r="F87" s="20">
        <f t="shared" si="21"/>
        <v>0</v>
      </c>
      <c r="G87" s="19">
        <v>500</v>
      </c>
      <c r="H87" s="19">
        <f t="shared" si="22"/>
        <v>-250</v>
      </c>
      <c r="I87" s="21"/>
    </row>
    <row r="88" spans="1:9" x14ac:dyDescent="0.35">
      <c r="A88" s="60"/>
      <c r="B88" s="60" t="s">
        <v>95</v>
      </c>
      <c r="C88" s="65">
        <v>0</v>
      </c>
      <c r="D88" s="19">
        <v>3700</v>
      </c>
      <c r="E88" s="19">
        <v>1350</v>
      </c>
      <c r="F88" s="20">
        <f t="shared" si="21"/>
        <v>0.36486486486486486</v>
      </c>
      <c r="G88" s="19">
        <v>1500</v>
      </c>
      <c r="H88" s="19">
        <f t="shared" si="22"/>
        <v>-2200</v>
      </c>
      <c r="I88" s="21"/>
    </row>
    <row r="89" spans="1:9" x14ac:dyDescent="0.35">
      <c r="A89" s="60"/>
      <c r="B89" s="60" t="s">
        <v>41</v>
      </c>
      <c r="C89" s="65">
        <v>0</v>
      </c>
      <c r="D89" s="19">
        <v>200</v>
      </c>
      <c r="E89" s="19">
        <v>0</v>
      </c>
      <c r="F89" s="20">
        <f t="shared" si="21"/>
        <v>0</v>
      </c>
      <c r="G89" s="19">
        <v>100</v>
      </c>
      <c r="H89" s="19">
        <f t="shared" si="22"/>
        <v>-100</v>
      </c>
      <c r="I89" s="21"/>
    </row>
    <row r="90" spans="1:9" x14ac:dyDescent="0.35">
      <c r="A90" s="61" t="s">
        <v>15</v>
      </c>
      <c r="B90" s="66"/>
      <c r="C90" s="67">
        <f>SUM(C79:C89)</f>
        <v>15071.82</v>
      </c>
      <c r="D90" s="25">
        <f>SUM(D79:D89)</f>
        <v>49042</v>
      </c>
      <c r="E90" s="25">
        <f>SUM(E79:E89)</f>
        <v>19981</v>
      </c>
      <c r="F90" s="26">
        <f>E90/D90</f>
        <v>0.40742628767179151</v>
      </c>
      <c r="G90" s="25">
        <f>SUM(G79:G89)</f>
        <v>20100</v>
      </c>
      <c r="H90" s="25">
        <f>G90-D90</f>
        <v>-28942</v>
      </c>
      <c r="I90" s="27"/>
    </row>
    <row r="91" spans="1:9" x14ac:dyDescent="0.35">
      <c r="A91" s="61" t="s">
        <v>96</v>
      </c>
      <c r="B91" s="66"/>
      <c r="C91" s="25">
        <f>C29+C33+C41+C45+C61+C72+C78+C90</f>
        <v>83789.790000000008</v>
      </c>
      <c r="D91" s="25">
        <f>D29+D33+D61+D72+D78+D90</f>
        <v>124233.32</v>
      </c>
      <c r="E91" s="25">
        <f>E29+E33+E61+E72+E78+E90</f>
        <v>77835.12</v>
      </c>
      <c r="F91" s="26">
        <f>E91/D91</f>
        <v>0.62652370555660908</v>
      </c>
      <c r="G91" s="25">
        <f>G29+G33+G61+G72+G78+G90</f>
        <v>92643</v>
      </c>
      <c r="H91" s="25">
        <f>G91-D91</f>
        <v>-31590.320000000007</v>
      </c>
      <c r="I91" s="27"/>
    </row>
  </sheetData>
  <mergeCells count="10">
    <mergeCell ref="D4:D5"/>
    <mergeCell ref="E4:E5"/>
    <mergeCell ref="F4:F5"/>
    <mergeCell ref="G4:G5"/>
    <mergeCell ref="H4:H5"/>
    <mergeCell ref="D25:D26"/>
    <mergeCell ref="E25:E26"/>
    <mergeCell ref="F25:F26"/>
    <mergeCell ref="G25:G26"/>
    <mergeCell ref="H25:H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Agreed Budgets 2021-22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Grindey</dc:creator>
  <cp:lastModifiedBy>Zoe Grindey</cp:lastModifiedBy>
  <dcterms:created xsi:type="dcterms:W3CDTF">2021-03-17T16:50:04Z</dcterms:created>
  <dcterms:modified xsi:type="dcterms:W3CDTF">2021-03-17T16:52:21Z</dcterms:modified>
</cp:coreProperties>
</file>